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Area" localSheetId="1">'Bursa-BS'!$A$1:$I$73</definedName>
    <definedName name="_xlnm.Print_Area" localSheetId="0">'Bursa-PL'!$A$1:$K$68</definedName>
    <definedName name="_xlnm.Print_Area" localSheetId="2">'Bursa-SE'!$A$1:$S$36</definedName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<sst xmlns="http://schemas.openxmlformats.org/spreadsheetml/2006/main" count="166" uniqueCount="129">
  <si>
    <t>Investment in jointly controlled entities</t>
  </si>
  <si>
    <t>Investment Securities</t>
  </si>
  <si>
    <t>Net cash used in investing activities</t>
  </si>
  <si>
    <t>Net cash (used in) / generated from financing activities</t>
  </si>
  <si>
    <t>At  30 June 2010</t>
  </si>
  <si>
    <t>Total comprehensive loss for the period</t>
  </si>
  <si>
    <t>Net increase/(decrease) in cash and cash equivalents</t>
  </si>
  <si>
    <t>The Condensed Consolidated Statement of Financial Position should be read in conjunction with the audited financial</t>
  </si>
  <si>
    <t xml:space="preserve">statements for the year ended 31 December 2009 and the accompanying explanatory notes attached to the interim </t>
  </si>
  <si>
    <t>financial statements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</si>
  <si>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</si>
  <si>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</si>
  <si>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</si>
  <si>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</si>
  <si>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</si>
  <si>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</si>
  <si>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</si>
  <si>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</si>
  <si>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</si>
  <si>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</si>
  <si>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</si>
  <si>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</si>
  <si>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</si>
  <si>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</si>
  <si>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</si>
  <si>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</si>
  <si>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</si>
  <si>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</si>
  <si>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</si>
  <si>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</si>
  <si>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</si>
  <si>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</si>
  <si>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</si>
  <si>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</si>
  <si>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</si>
  <si>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</si>
  <si>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</si>
  <si>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</si>
  <si>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</si>
  <si>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</si>
  <si>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</si>
  <si>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</si>
  <si>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</si>
  <si>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</si>
  <si>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</si>
  <si>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</si>
  <si>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</si>
  <si>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</si>
  <si>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</si>
  <si>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</si>
  <si>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</si>
  <si>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</si>
  <si>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</si>
  <si>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</si>
  <si>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</si>
  <si>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</si>
  <si>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</si>
  <si>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</si>
  <si>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</si>
  <si>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</si>
  <si>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</si>
  <si>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</si>
  <si>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</si>
  <si>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</si>
  <si>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</si>
  <si>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</si>
  <si>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</si>
  <si>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</si>
  <si>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</si>
  <si>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</si>
  <si>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</si>
  <si>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</si>
  <si>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</si>
  <si>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CONDENSED CONSOLIDATED STATEMENT OF CHANGES IN EQUITY</t>
  </si>
  <si>
    <t>Minority</t>
  </si>
  <si>
    <t>equity</t>
  </si>
  <si>
    <t>Non-Distributable</t>
  </si>
  <si>
    <t>As at</t>
  </si>
  <si>
    <t>Property, plant &amp; equipment</t>
  </si>
  <si>
    <t>Net assets per share (RM)</t>
  </si>
  <si>
    <t>earnings</t>
  </si>
  <si>
    <t>Intangible assets</t>
  </si>
  <si>
    <t>Current liabilities</t>
  </si>
  <si>
    <t>Current assets</t>
  </si>
  <si>
    <t>Other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</si>
  <si>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</si>
  <si>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</si>
  <si>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</si>
  <si>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</si>
  <si>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</si>
  <si>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</si>
  <si>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</si>
  <si>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</si>
  <si>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Operating profit</t>
  </si>
  <si>
    <t>At 1 January 2009</t>
  </si>
  <si>
    <t>Cash and cash equivalents at the end of the financial period</t>
  </si>
  <si>
    <t>Cash and cash equivalents at the beginning of the financial period</t>
  </si>
  <si>
    <t>Cash and cash equivalents at the end of the financial period comprise the following :</t>
  </si>
  <si>
    <t>Deposits with licensed banks</t>
  </si>
  <si>
    <t>Cash and bank balances</t>
  </si>
  <si>
    <t>31.12.2009</t>
  </si>
  <si>
    <t>At 1 January 2010</t>
  </si>
  <si>
    <t>the year ended 31 December 2009 and the accompanying explanatory notes attached to the interim financial statements.</t>
  </si>
  <si>
    <t>CONDENSED CONSOLIDATED STATEMENT OF FINANCIAL POSITION</t>
  </si>
  <si>
    <t>CONDENSED CONSOLIDATED STATEMENT OF COMPREHENSIVE INCOME</t>
  </si>
  <si>
    <t>Share of profit of associates</t>
  </si>
  <si>
    <t>The Condensed Consolidated Statement of Comprehensive Income should be read in conjunction with the audited financial statements</t>
  </si>
  <si>
    <t>for the year ended 31 December 2009 and the accompanying explanatory notes attached to the interim financial statements.</t>
  </si>
  <si>
    <t>for the period, net of tax</t>
  </si>
  <si>
    <t>Total comprehensive income for the period</t>
  </si>
  <si>
    <t>Effect arising from adoption of FRS 139</t>
  </si>
  <si>
    <t>At 1 January 2010, as restated</t>
  </si>
  <si>
    <t>Net cash generated from/(used in) operating activities</t>
  </si>
  <si>
    <t>Profit/(loss)  before taxation</t>
  </si>
  <si>
    <t>Profit/(loss) for the period representing</t>
  </si>
  <si>
    <t xml:space="preserve">total comprehensive income </t>
  </si>
  <si>
    <t>Equity holders of the Company</t>
  </si>
  <si>
    <t>period (sen)</t>
  </si>
  <si>
    <t xml:space="preserve">Basic earning/(loss) per share for the </t>
  </si>
  <si>
    <t xml:space="preserve">Earnings/(loss)  per share attributable </t>
  </si>
  <si>
    <t xml:space="preserve">  to equity holders of the Company:</t>
  </si>
  <si>
    <t>Attributable to Equity Holders of the Company</t>
  </si>
  <si>
    <t>CONDENSED CONSOLIDATED STATEMENT OF CASH FLOWS</t>
  </si>
  <si>
    <t xml:space="preserve">The Condensed Consolidated Statement of Financial Position should be read in conjunction with the audited financial statements for </t>
  </si>
  <si>
    <t>30.06.2009</t>
  </si>
  <si>
    <t>30.06.2010</t>
  </si>
  <si>
    <t>FOR THE PERIOD ENDED 30 JUNE 2010</t>
  </si>
  <si>
    <t>AS AT 30 JUNE 2010</t>
  </si>
  <si>
    <t>At  30 June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</si>
</sst>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_);\(#,##0.000\)"/>
    <numFmt numFmtId="171" formatCode="_(* #,##0.000_);_(* \(#,##0.000\);_(* &quot;-&quot;?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41" fontId="2" fillId="16" borderId="0" xfId="0" applyNumberFormat="1" applyFont="1" applyFill="1" applyAlignment="1">
      <alignment/>
    </xf>
    <xf numFmtId="37" fontId="2" fillId="16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37" fontId="3" fillId="16" borderId="0" xfId="0" applyNumberFormat="1" applyFont="1" applyFill="1" applyAlignment="1">
      <alignment/>
    </xf>
    <xf numFmtId="37" fontId="3" fillId="16" borderId="0" xfId="0" applyNumberFormat="1" applyFont="1" applyFill="1" applyAlignment="1">
      <alignment horizontal="center"/>
    </xf>
    <xf numFmtId="37" fontId="2" fillId="16" borderId="0" xfId="0" applyNumberFormat="1" applyFont="1" applyFill="1" applyBorder="1" applyAlignment="1">
      <alignment/>
    </xf>
    <xf numFmtId="41" fontId="2" fillId="16" borderId="0" xfId="0" applyNumberFormat="1" applyFont="1" applyFill="1" applyBorder="1" applyAlignment="1">
      <alignment/>
    </xf>
    <xf numFmtId="41" fontId="2" fillId="16" borderId="11" xfId="0" applyNumberFormat="1" applyFont="1" applyFill="1" applyBorder="1" applyAlignment="1">
      <alignment/>
    </xf>
    <xf numFmtId="41" fontId="2" fillId="16" borderId="1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43" fontId="2" fillId="16" borderId="0" xfId="42" applyFont="1" applyFill="1" applyAlignment="1">
      <alignment/>
    </xf>
    <xf numFmtId="39" fontId="2" fillId="16" borderId="0" xfId="0" applyNumberFormat="1" applyFont="1" applyFill="1" applyAlignment="1">
      <alignment/>
    </xf>
    <xf numFmtId="39" fontId="2" fillId="16" borderId="0" xfId="0" applyNumberFormat="1" applyFont="1" applyFill="1" applyAlignment="1">
      <alignment horizontal="right"/>
    </xf>
    <xf numFmtId="0" fontId="2" fillId="16" borderId="0" xfId="0" applyFont="1" applyFill="1" applyAlignment="1">
      <alignment horizontal="center"/>
    </xf>
    <xf numFmtId="37" fontId="2" fillId="16" borderId="11" xfId="0" applyNumberFormat="1" applyFont="1" applyFill="1" applyBorder="1" applyAlignment="1">
      <alignment/>
    </xf>
    <xf numFmtId="37" fontId="2" fillId="16" borderId="12" xfId="0" applyNumberFormat="1" applyFont="1" applyFill="1" applyBorder="1" applyAlignment="1">
      <alignment/>
    </xf>
    <xf numFmtId="0" fontId="2" fillId="16" borderId="0" xfId="0" applyFont="1" applyFill="1" applyBorder="1" applyAlignment="1">
      <alignment/>
    </xf>
    <xf numFmtId="37" fontId="3" fillId="16" borderId="0" xfId="0" applyNumberFormat="1" applyFont="1" applyFill="1" applyAlignment="1">
      <alignment/>
    </xf>
    <xf numFmtId="37" fontId="5" fillId="16" borderId="0" xfId="0" applyNumberFormat="1" applyFont="1" applyFill="1" applyAlignment="1">
      <alignment horizontal="center"/>
    </xf>
    <xf numFmtId="0" fontId="2" fillId="16" borderId="0" xfId="0" applyFont="1" applyFill="1" applyAlignment="1" quotePrefix="1">
      <alignment/>
    </xf>
    <xf numFmtId="41" fontId="3" fillId="16" borderId="11" xfId="0" applyNumberFormat="1" applyFont="1" applyFill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9" fontId="2" fillId="0" borderId="0" xfId="57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16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/>
    </xf>
    <xf numFmtId="37" fontId="3" fillId="16" borderId="0" xfId="0" applyNumberFormat="1" applyFont="1" applyFill="1" applyAlignment="1">
      <alignment horizontal="center"/>
    </xf>
    <xf numFmtId="37" fontId="2" fillId="16" borderId="0" xfId="0" applyNumberFormat="1" applyFont="1" applyFill="1" applyBorder="1" applyAlignment="1">
      <alignment/>
    </xf>
    <xf numFmtId="41" fontId="2" fillId="16" borderId="0" xfId="0" applyNumberFormat="1" applyFont="1" applyFill="1" applyBorder="1" applyAlignment="1">
      <alignment/>
    </xf>
    <xf numFmtId="37" fontId="2" fillId="16" borderId="11" xfId="0" applyNumberFormat="1" applyFont="1" applyFill="1" applyBorder="1" applyAlignment="1">
      <alignment/>
    </xf>
    <xf numFmtId="41" fontId="2" fillId="16" borderId="11" xfId="0" applyNumberFormat="1" applyFont="1" applyFill="1" applyBorder="1" applyAlignment="1">
      <alignment/>
    </xf>
    <xf numFmtId="41" fontId="2" fillId="16" borderId="0" xfId="0" applyNumberFormat="1" applyFont="1" applyFill="1" applyAlignment="1">
      <alignment/>
    </xf>
    <xf numFmtId="9" fontId="2" fillId="16" borderId="0" xfId="57" applyFont="1" applyFill="1" applyBorder="1" applyAlignment="1">
      <alignment/>
    </xf>
    <xf numFmtId="37" fontId="2" fillId="16" borderId="13" xfId="0" applyNumberFormat="1" applyFont="1" applyFill="1" applyBorder="1" applyAlignment="1">
      <alignment/>
    </xf>
    <xf numFmtId="41" fontId="2" fillId="16" borderId="13" xfId="0" applyNumberFormat="1" applyFont="1" applyFill="1" applyBorder="1" applyAlignment="1">
      <alignment/>
    </xf>
    <xf numFmtId="37" fontId="2" fillId="16" borderId="10" xfId="0" applyNumberFormat="1" applyFont="1" applyFill="1" applyBorder="1" applyAlignment="1">
      <alignment/>
    </xf>
    <xf numFmtId="41" fontId="2" fillId="16" borderId="10" xfId="0" applyNumberFormat="1" applyFont="1" applyFill="1" applyBorder="1" applyAlignment="1">
      <alignment/>
    </xf>
    <xf numFmtId="39" fontId="2" fillId="16" borderId="0" xfId="0" applyNumberFormat="1" applyFont="1" applyFill="1" applyAlignment="1">
      <alignment/>
    </xf>
    <xf numFmtId="43" fontId="2" fillId="16" borderId="0" xfId="42" applyFont="1" applyFill="1" applyAlignment="1">
      <alignment/>
    </xf>
    <xf numFmtId="39" fontId="2" fillId="16" borderId="0" xfId="0" applyNumberFormat="1" applyFont="1" applyFill="1" applyAlignment="1">
      <alignment horizontal="right"/>
    </xf>
    <xf numFmtId="37" fontId="3" fillId="16" borderId="0" xfId="0" applyNumberFormat="1" applyFont="1" applyFill="1" applyAlignment="1">
      <alignment/>
    </xf>
    <xf numFmtId="41" fontId="21" fillId="16" borderId="0" xfId="0" applyNumberFormat="1" applyFont="1" applyFill="1" applyBorder="1" applyAlignment="1">
      <alignment/>
    </xf>
    <xf numFmtId="41" fontId="22" fillId="16" borderId="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0" fontId="22" fillId="16" borderId="0" xfId="0" applyFont="1" applyFill="1" applyAlignment="1">
      <alignment/>
    </xf>
    <xf numFmtId="0" fontId="2" fillId="16" borderId="0" xfId="0" applyFont="1" applyFill="1" applyAlignment="1">
      <alignment horizontal="center"/>
    </xf>
    <xf numFmtId="0" fontId="2" fillId="16" borderId="0" xfId="0" applyFont="1" applyFill="1" applyBorder="1" applyAlignment="1">
      <alignment/>
    </xf>
    <xf numFmtId="37" fontId="2" fillId="16" borderId="12" xfId="0" applyNumberFormat="1" applyFont="1" applyFill="1" applyBorder="1" applyAlignment="1">
      <alignment/>
    </xf>
    <xf numFmtId="37" fontId="22" fillId="16" borderId="0" xfId="0" applyNumberFormat="1" applyFont="1" applyFill="1" applyBorder="1" applyAlignment="1">
      <alignment/>
    </xf>
    <xf numFmtId="37" fontId="22" fillId="16" borderId="11" xfId="0" applyNumberFormat="1" applyFont="1" applyFill="1" applyBorder="1" applyAlignment="1">
      <alignment/>
    </xf>
    <xf numFmtId="39" fontId="21" fillId="16" borderId="0" xfId="0" applyNumberFormat="1" applyFont="1" applyFill="1" applyBorder="1" applyAlignment="1">
      <alignment/>
    </xf>
    <xf numFmtId="0" fontId="21" fillId="16" borderId="0" xfId="0" applyFont="1" applyFill="1" applyAlignment="1">
      <alignment/>
    </xf>
    <xf numFmtId="0" fontId="3" fillId="1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16" borderId="0" xfId="0" applyNumberFormat="1" applyFont="1" applyFill="1" applyAlignment="1">
      <alignment horizontal="center"/>
    </xf>
    <xf numFmtId="37" fontId="5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300990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315075" y="18669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301942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8958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9"/>
  <sheetViews>
    <sheetView workbookViewId="0" topLeftCell="A1">
      <selection activeCell="B29" sqref="B29"/>
    </sheetView>
  </sheetViews>
  <sheetFormatPr defaultColWidth="9.140625" defaultRowHeight="12.75"/>
  <cols>
    <col min="1" max="1" width="3.28125" style="20" customWidth="1"/>
    <col min="2" max="2" width="25.00390625" style="20" customWidth="1"/>
    <col min="3" max="3" width="3.421875" style="20" customWidth="1"/>
    <col min="4" max="4" width="11.421875" style="47" customWidth="1"/>
    <col min="5" max="5" width="1.7109375" style="47" customWidth="1"/>
    <col min="6" max="6" width="13.57421875" style="47" customWidth="1"/>
    <col min="7" max="7" width="1.7109375" style="20" customWidth="1"/>
    <col min="8" max="8" width="11.421875" style="22" customWidth="1"/>
    <col min="9" max="9" width="1.7109375" style="20" customWidth="1"/>
    <col min="10" max="10" width="12.8515625" style="47" customWidth="1"/>
    <col min="11" max="11" width="12.00390625" style="47" customWidth="1"/>
    <col min="12" max="38" width="9.140625" style="22" customWidth="1"/>
    <col min="39" max="16384" width="9.140625" style="20" customWidth="1"/>
  </cols>
  <sheetData>
    <row r="1" ht="12.75"/>
    <row r="2" ht="12.75"/>
    <row r="3" ht="12.75"/>
    <row r="4" spans="1:10" ht="12.75">
      <c r="A4" s="76" t="s">
        <v>89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48"/>
    </row>
    <row r="7" spans="1:10" ht="12.75">
      <c r="A7" s="76" t="s">
        <v>104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6" t="s">
        <v>126</v>
      </c>
      <c r="B8" s="76"/>
      <c r="C8" s="76"/>
      <c r="D8" s="76"/>
      <c r="E8" s="76"/>
      <c r="F8" s="76"/>
      <c r="G8" s="76"/>
      <c r="H8" s="76"/>
      <c r="I8" s="76"/>
      <c r="J8" s="76"/>
    </row>
    <row r="9" ht="12.75">
      <c r="B9" s="23"/>
    </row>
    <row r="10" spans="2:10" ht="12.75">
      <c r="B10" s="23"/>
      <c r="D10" s="64"/>
      <c r="E10" s="50" t="s">
        <v>37</v>
      </c>
      <c r="F10" s="49"/>
      <c r="G10" s="2"/>
      <c r="H10" s="3"/>
      <c r="I10" s="6" t="s">
        <v>38</v>
      </c>
      <c r="J10" s="49"/>
    </row>
    <row r="11" spans="2:10" ht="12.75">
      <c r="B11" s="23"/>
      <c r="D11" s="50"/>
      <c r="E11" s="50"/>
      <c r="F11" s="50" t="s">
        <v>40</v>
      </c>
      <c r="G11" s="2"/>
      <c r="H11" s="6"/>
      <c r="I11" s="2"/>
      <c r="J11" s="50" t="s">
        <v>40</v>
      </c>
    </row>
    <row r="12" spans="2:10" ht="12.75">
      <c r="B12" s="23"/>
      <c r="D12" s="50" t="s">
        <v>27</v>
      </c>
      <c r="E12" s="50"/>
      <c r="F12" s="50" t="s">
        <v>28</v>
      </c>
      <c r="G12" s="2"/>
      <c r="H12" s="6" t="s">
        <v>30</v>
      </c>
      <c r="I12" s="2"/>
      <c r="J12" s="50" t="s">
        <v>31</v>
      </c>
    </row>
    <row r="13" spans="4:10" ht="12.75">
      <c r="D13" s="50" t="s">
        <v>28</v>
      </c>
      <c r="E13" s="50"/>
      <c r="F13" s="50" t="s">
        <v>14</v>
      </c>
      <c r="G13" s="2"/>
      <c r="H13" s="6" t="s">
        <v>31</v>
      </c>
      <c r="I13" s="2"/>
      <c r="J13" s="50" t="s">
        <v>14</v>
      </c>
    </row>
    <row r="14" spans="4:10" ht="12.75">
      <c r="D14" s="50" t="s">
        <v>29</v>
      </c>
      <c r="E14" s="50"/>
      <c r="F14" s="50" t="s">
        <v>29</v>
      </c>
      <c r="G14" s="2"/>
      <c r="H14" s="6" t="s">
        <v>32</v>
      </c>
      <c r="I14" s="2"/>
      <c r="J14" s="50" t="s">
        <v>15</v>
      </c>
    </row>
    <row r="15" spans="4:10" ht="12.75">
      <c r="D15" s="50" t="s">
        <v>125</v>
      </c>
      <c r="E15" s="50"/>
      <c r="F15" s="50" t="s">
        <v>124</v>
      </c>
      <c r="G15" s="2"/>
      <c r="H15" s="6" t="str">
        <f>D15</f>
        <v>30.06.2010</v>
      </c>
      <c r="I15" s="6"/>
      <c r="J15" s="50" t="str">
        <f>F15</f>
        <v>30.06.2009</v>
      </c>
    </row>
    <row r="16" spans="4:10" ht="12.75">
      <c r="D16" s="50" t="s">
        <v>41</v>
      </c>
      <c r="E16" s="50"/>
      <c r="F16" s="50" t="s">
        <v>41</v>
      </c>
      <c r="G16" s="3"/>
      <c r="H16" s="6" t="s">
        <v>41</v>
      </c>
      <c r="I16" s="2"/>
      <c r="J16" s="50" t="s">
        <v>41</v>
      </c>
    </row>
    <row r="17" ht="12.75">
      <c r="K17" s="51"/>
    </row>
    <row r="18" spans="1:11" ht="12.75">
      <c r="A18" s="23" t="s">
        <v>35</v>
      </c>
      <c r="D18" s="65">
        <v>45395</v>
      </c>
      <c r="E18" s="52"/>
      <c r="F18" s="51">
        <v>36256</v>
      </c>
      <c r="G18" s="27"/>
      <c r="H18" s="5">
        <v>76539</v>
      </c>
      <c r="I18" s="27"/>
      <c r="J18" s="51">
        <v>55536</v>
      </c>
      <c r="K18" s="51"/>
    </row>
    <row r="19" spans="4:11" ht="12.75">
      <c r="D19" s="52"/>
      <c r="E19" s="52"/>
      <c r="F19" s="51"/>
      <c r="G19" s="27"/>
      <c r="H19" s="5"/>
      <c r="I19" s="27"/>
      <c r="J19" s="51"/>
      <c r="K19" s="51"/>
    </row>
    <row r="20" spans="1:11" ht="12.75">
      <c r="A20" s="20" t="s">
        <v>34</v>
      </c>
      <c r="D20" s="65">
        <v>-37758</v>
      </c>
      <c r="E20" s="55"/>
      <c r="F20" s="51">
        <v>-31873</v>
      </c>
      <c r="G20" s="21"/>
      <c r="H20" s="5">
        <v>-61692</v>
      </c>
      <c r="I20" s="21"/>
      <c r="J20" s="51">
        <v>-45337</v>
      </c>
      <c r="K20" s="51"/>
    </row>
    <row r="21" spans="4:11" ht="12.75">
      <c r="D21" s="54"/>
      <c r="E21" s="55"/>
      <c r="F21" s="53"/>
      <c r="G21" s="21"/>
      <c r="H21" s="42"/>
      <c r="I21" s="21"/>
      <c r="J21" s="53"/>
      <c r="K21" s="51"/>
    </row>
    <row r="22" spans="1:11" ht="12.75">
      <c r="A22" s="23" t="s">
        <v>36</v>
      </c>
      <c r="D22" s="55">
        <f>D18+D20</f>
        <v>7637</v>
      </c>
      <c r="E22" s="55"/>
      <c r="F22" s="47">
        <f>F18+F20</f>
        <v>4383</v>
      </c>
      <c r="G22" s="21"/>
      <c r="H22" s="4">
        <f>H18+H20</f>
        <v>14847</v>
      </c>
      <c r="I22" s="21"/>
      <c r="J22" s="47">
        <f>J18+J20</f>
        <v>10199</v>
      </c>
      <c r="K22" s="51"/>
    </row>
    <row r="23" spans="4:11" ht="12.75">
      <c r="D23" s="55"/>
      <c r="E23" s="55"/>
      <c r="G23" s="21"/>
      <c r="H23" s="45"/>
      <c r="I23" s="21"/>
      <c r="J23" s="56"/>
      <c r="K23" s="51"/>
    </row>
    <row r="24" spans="1:11" ht="12.75">
      <c r="A24" s="67" t="s">
        <v>49</v>
      </c>
      <c r="B24" s="67"/>
      <c r="C24" s="67"/>
      <c r="D24" s="65">
        <v>409</v>
      </c>
      <c r="E24" s="55"/>
      <c r="F24" s="51">
        <v>672</v>
      </c>
      <c r="G24" s="55"/>
      <c r="H24" s="51">
        <v>838</v>
      </c>
      <c r="I24" s="55"/>
      <c r="J24" s="51">
        <v>1052</v>
      </c>
      <c r="K24" s="51"/>
    </row>
    <row r="25" spans="1:11" ht="12.75">
      <c r="A25" s="67" t="s">
        <v>18</v>
      </c>
      <c r="B25" s="67"/>
      <c r="C25" s="67"/>
      <c r="D25" s="65">
        <v>-5314</v>
      </c>
      <c r="E25" s="52"/>
      <c r="F25" s="51">
        <v>-5060</v>
      </c>
      <c r="G25" s="52"/>
      <c r="H25" s="51">
        <f>-7501-1782</f>
        <v>-9283</v>
      </c>
      <c r="I25" s="52"/>
      <c r="J25" s="51">
        <v>-8924</v>
      </c>
      <c r="K25" s="51"/>
    </row>
    <row r="26" spans="1:11" ht="12.75">
      <c r="A26" s="67"/>
      <c r="B26" s="67"/>
      <c r="C26" s="67"/>
      <c r="D26" s="54"/>
      <c r="E26" s="55"/>
      <c r="F26" s="53"/>
      <c r="G26" s="55"/>
      <c r="H26" s="53"/>
      <c r="I26" s="55"/>
      <c r="J26" s="53"/>
      <c r="K26" s="51"/>
    </row>
    <row r="27" spans="1:11" ht="12.75">
      <c r="A27" s="49" t="s">
        <v>93</v>
      </c>
      <c r="B27" s="67"/>
      <c r="C27" s="67"/>
      <c r="D27" s="52">
        <f>SUM(D22:D26)</f>
        <v>2732</v>
      </c>
      <c r="E27" s="55"/>
      <c r="F27" s="51">
        <f>SUM(F22:F26)</f>
        <v>-5</v>
      </c>
      <c r="G27" s="55"/>
      <c r="H27" s="51">
        <f>SUM(H22:H26)</f>
        <v>6402</v>
      </c>
      <c r="I27" s="55"/>
      <c r="J27" s="51">
        <f>SUM(J22:J26)</f>
        <v>2327</v>
      </c>
      <c r="K27" s="51"/>
    </row>
    <row r="28" spans="1:11" ht="12.75">
      <c r="A28" s="67"/>
      <c r="B28" s="67"/>
      <c r="C28" s="67"/>
      <c r="D28" s="52"/>
      <c r="E28" s="55"/>
      <c r="F28" s="51"/>
      <c r="G28" s="55"/>
      <c r="H28" s="51"/>
      <c r="I28" s="55"/>
      <c r="J28" s="51"/>
      <c r="K28" s="51"/>
    </row>
    <row r="29" spans="1:11" ht="12.75">
      <c r="A29" s="67" t="s">
        <v>22</v>
      </c>
      <c r="B29" s="67"/>
      <c r="C29" s="67"/>
      <c r="D29" s="65">
        <v>-1915</v>
      </c>
      <c r="E29" s="55"/>
      <c r="F29" s="51">
        <v>-2435</v>
      </c>
      <c r="G29" s="55"/>
      <c r="H29" s="51">
        <f>-5216-172</f>
        <v>-5388</v>
      </c>
      <c r="I29" s="55"/>
      <c r="J29" s="51">
        <v>-5458</v>
      </c>
      <c r="K29" s="51"/>
    </row>
    <row r="30" spans="1:11" ht="12.75">
      <c r="A30" s="68" t="s">
        <v>105</v>
      </c>
      <c r="B30" s="68"/>
      <c r="C30" s="68"/>
      <c r="D30" s="66">
        <v>22</v>
      </c>
      <c r="E30" s="55"/>
      <c r="F30" s="51">
        <v>5</v>
      </c>
      <c r="G30" s="55"/>
      <c r="H30" s="51">
        <v>40</v>
      </c>
      <c r="I30" s="55"/>
      <c r="J30" s="51">
        <v>16</v>
      </c>
      <c r="K30" s="51"/>
    </row>
    <row r="31" spans="1:11" ht="12.75">
      <c r="A31" s="67"/>
      <c r="B31" s="67"/>
      <c r="C31" s="67"/>
      <c r="D31" s="54"/>
      <c r="E31" s="55"/>
      <c r="F31" s="53"/>
      <c r="G31" s="55"/>
      <c r="H31" s="53"/>
      <c r="I31" s="55"/>
      <c r="J31" s="53"/>
      <c r="K31" s="51"/>
    </row>
    <row r="32" spans="1:11" ht="12.75">
      <c r="A32" s="49" t="s">
        <v>113</v>
      </c>
      <c r="B32" s="67"/>
      <c r="C32" s="67"/>
      <c r="D32" s="55">
        <f>SUM(D27:D31)</f>
        <v>839</v>
      </c>
      <c r="E32" s="55"/>
      <c r="F32" s="47">
        <f>SUM(F27:F31)</f>
        <v>-2435</v>
      </c>
      <c r="G32" s="55"/>
      <c r="H32" s="47">
        <f>SUM(H27:H31)</f>
        <v>1054</v>
      </c>
      <c r="I32" s="55"/>
      <c r="J32" s="47">
        <f>SUM(J27:J31)</f>
        <v>-3115</v>
      </c>
      <c r="K32" s="51"/>
    </row>
    <row r="33" spans="1:11" ht="12.75">
      <c r="A33" s="67"/>
      <c r="B33" s="67"/>
      <c r="C33" s="67"/>
      <c r="D33" s="55"/>
      <c r="E33" s="55"/>
      <c r="G33" s="55"/>
      <c r="H33" s="51"/>
      <c r="I33" s="55"/>
      <c r="J33" s="51"/>
      <c r="K33" s="51"/>
    </row>
    <row r="34" spans="1:11" ht="12.75">
      <c r="A34" s="67" t="s">
        <v>59</v>
      </c>
      <c r="B34" s="67"/>
      <c r="C34" s="67"/>
      <c r="D34" s="65">
        <v>-1293</v>
      </c>
      <c r="E34" s="55"/>
      <c r="F34" s="51">
        <v>0</v>
      </c>
      <c r="G34" s="55"/>
      <c r="H34" s="51">
        <f>-64-1250</f>
        <v>-1314</v>
      </c>
      <c r="I34" s="55"/>
      <c r="J34" s="51">
        <v>0</v>
      </c>
      <c r="K34" s="51"/>
    </row>
    <row r="35" spans="1:11" ht="12.75">
      <c r="A35" s="67"/>
      <c r="B35" s="67"/>
      <c r="C35" s="67"/>
      <c r="D35" s="54"/>
      <c r="E35" s="55"/>
      <c r="F35" s="53"/>
      <c r="G35" s="55"/>
      <c r="H35" s="53"/>
      <c r="I35" s="55"/>
      <c r="J35" s="53"/>
      <c r="K35" s="51"/>
    </row>
    <row r="36" spans="1:11" ht="12.75">
      <c r="A36" s="67" t="s">
        <v>114</v>
      </c>
      <c r="B36" s="67"/>
      <c r="C36" s="67"/>
      <c r="D36" s="52"/>
      <c r="E36" s="52"/>
      <c r="G36" s="52"/>
      <c r="H36" s="47"/>
      <c r="I36" s="67"/>
      <c r="K36" s="51"/>
    </row>
    <row r="37" spans="1:11" ht="12.75">
      <c r="A37" s="67"/>
      <c r="B37" s="67" t="s">
        <v>115</v>
      </c>
      <c r="C37" s="67"/>
      <c r="D37" s="52"/>
      <c r="E37" s="55"/>
      <c r="G37" s="55"/>
      <c r="H37" s="51"/>
      <c r="I37" s="55"/>
      <c r="J37" s="51"/>
      <c r="K37" s="51"/>
    </row>
    <row r="38" spans="2:11" ht="13.5" thickBot="1">
      <c r="B38" s="20" t="s">
        <v>108</v>
      </c>
      <c r="D38" s="58">
        <f>SUM(D32:D35)</f>
        <v>-454</v>
      </c>
      <c r="E38" s="55"/>
      <c r="F38" s="57">
        <f>SUM(F32:F35)</f>
        <v>-2435</v>
      </c>
      <c r="G38" s="27"/>
      <c r="H38" s="46">
        <f>SUM(H32:H35)</f>
        <v>-260</v>
      </c>
      <c r="I38" s="27"/>
      <c r="J38" s="57">
        <f>SUM(J32:J35)</f>
        <v>-3115</v>
      </c>
      <c r="K38" s="51"/>
    </row>
    <row r="39" spans="4:11" ht="13.5" thickTop="1">
      <c r="D39" s="55"/>
      <c r="E39" s="55"/>
      <c r="G39" s="21"/>
      <c r="H39" s="5"/>
      <c r="I39" s="21"/>
      <c r="J39" s="51"/>
      <c r="K39" s="51"/>
    </row>
    <row r="40" spans="1:11" ht="12.75">
      <c r="A40" s="23" t="s">
        <v>50</v>
      </c>
      <c r="D40" s="55"/>
      <c r="E40" s="55"/>
      <c r="G40" s="21"/>
      <c r="H40" s="5"/>
      <c r="I40" s="21"/>
      <c r="J40" s="51"/>
      <c r="K40" s="51"/>
    </row>
    <row r="41" spans="4:11" ht="12.75">
      <c r="D41" s="55"/>
      <c r="E41" s="55"/>
      <c r="I41" s="21"/>
      <c r="K41" s="51"/>
    </row>
    <row r="42" spans="1:11" ht="12.75">
      <c r="A42" s="20" t="s">
        <v>116</v>
      </c>
      <c r="D42" s="65">
        <v>-369</v>
      </c>
      <c r="E42" s="55"/>
      <c r="F42" s="51">
        <v>-2635</v>
      </c>
      <c r="G42" s="21"/>
      <c r="H42" s="4">
        <f>3108-1782-172-1250</f>
        <v>-96</v>
      </c>
      <c r="I42" s="21"/>
      <c r="J42" s="47">
        <v>-3652</v>
      </c>
      <c r="K42" s="51"/>
    </row>
    <row r="43" spans="1:11" ht="12.75">
      <c r="A43" s="20" t="s">
        <v>24</v>
      </c>
      <c r="D43" s="65">
        <v>-85</v>
      </c>
      <c r="E43" s="55"/>
      <c r="F43" s="51">
        <v>200</v>
      </c>
      <c r="G43" s="21"/>
      <c r="H43" s="4">
        <v>-164</v>
      </c>
      <c r="I43" s="21"/>
      <c r="J43" s="47">
        <v>537</v>
      </c>
      <c r="K43" s="51"/>
    </row>
    <row r="44" spans="4:11" ht="6" customHeight="1">
      <c r="D44" s="55"/>
      <c r="E44" s="55"/>
      <c r="G44" s="21"/>
      <c r="H44" s="4"/>
      <c r="I44" s="21"/>
      <c r="K44" s="51"/>
    </row>
    <row r="45" spans="1:11" ht="13.5" thickBot="1">
      <c r="A45" s="23"/>
      <c r="D45" s="60">
        <f>SUM(D42:D44)</f>
        <v>-454</v>
      </c>
      <c r="E45" s="55"/>
      <c r="F45" s="59">
        <f>SUM(F42:F44)</f>
        <v>-2435</v>
      </c>
      <c r="G45" s="21"/>
      <c r="H45" s="43">
        <f>SUM(H42:H44)</f>
        <v>-260</v>
      </c>
      <c r="I45" s="21"/>
      <c r="J45" s="59">
        <f>SUM(J42:J44)</f>
        <v>-3115</v>
      </c>
      <c r="K45" s="51"/>
    </row>
    <row r="46" spans="8:11" ht="13.5" thickTop="1">
      <c r="H46" s="5"/>
      <c r="J46" s="51"/>
      <c r="K46" s="51"/>
    </row>
    <row r="47" spans="8:11" ht="12.75">
      <c r="H47" s="4"/>
      <c r="K47" s="51"/>
    </row>
    <row r="48" spans="1:11" ht="12.75">
      <c r="A48" s="23" t="s">
        <v>119</v>
      </c>
      <c r="H48" s="4"/>
      <c r="K48" s="51"/>
    </row>
    <row r="49" spans="2:11" ht="12.75">
      <c r="B49" s="23" t="s">
        <v>120</v>
      </c>
      <c r="H49" s="4"/>
      <c r="K49" s="51"/>
    </row>
    <row r="51" spans="1:10" ht="12.75">
      <c r="A51" s="20" t="s">
        <v>118</v>
      </c>
      <c r="B51" s="30"/>
      <c r="D51" s="62">
        <f>+D42/119106*100</f>
        <v>-0.30980807012241196</v>
      </c>
      <c r="E51" s="61"/>
      <c r="F51" s="61">
        <v>-2.37</v>
      </c>
      <c r="G51" s="32"/>
      <c r="H51" s="31">
        <f>+H42/119106*100</f>
        <v>-0.08060047352778198</v>
      </c>
      <c r="I51" s="32"/>
      <c r="J51" s="61">
        <v>-3.29</v>
      </c>
    </row>
    <row r="52" spans="2:10" ht="12.75">
      <c r="B52" s="20" t="s">
        <v>117</v>
      </c>
      <c r="D52" s="61"/>
      <c r="E52" s="61"/>
      <c r="F52" s="62"/>
      <c r="G52" s="32"/>
      <c r="H52" s="44"/>
      <c r="I52" s="32"/>
      <c r="J52" s="61"/>
    </row>
    <row r="53" spans="4:10" ht="12.75">
      <c r="D53" s="61"/>
      <c r="E53" s="61"/>
      <c r="F53" s="61"/>
      <c r="G53" s="32"/>
      <c r="H53" s="32"/>
      <c r="I53" s="32"/>
      <c r="J53" s="61"/>
    </row>
    <row r="54" spans="4:10" ht="12.75">
      <c r="D54" s="61"/>
      <c r="E54" s="61"/>
      <c r="F54" s="61"/>
      <c r="G54" s="32"/>
      <c r="H54" s="32"/>
      <c r="I54" s="32"/>
      <c r="J54" s="61"/>
    </row>
    <row r="55" ht="12.75">
      <c r="A55" s="20" t="s">
        <v>106</v>
      </c>
    </row>
    <row r="56" ht="12.75">
      <c r="A56" s="20" t="s">
        <v>107</v>
      </c>
    </row>
    <row r="69" spans="4:10" ht="12.75">
      <c r="D69" s="63"/>
      <c r="E69" s="63"/>
      <c r="F69" s="63"/>
      <c r="G69" s="33"/>
      <c r="H69" s="33"/>
      <c r="J69" s="63"/>
    </row>
    <row r="209" ht="12" customHeight="1"/>
  </sheetData>
  <sheetProtection/>
  <mergeCells count="4">
    <mergeCell ref="A7:J7"/>
    <mergeCell ref="A8:J8"/>
    <mergeCell ref="A4:J4"/>
    <mergeCell ref="A5:J5"/>
  </mergeCells>
  <printOptions/>
  <pageMargins left="0.8267716535433072" right="0.07874015748031496" top="0.5905511811023623" bottom="0.5905511811023623" header="0.5118110236220472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J72"/>
  <sheetViews>
    <sheetView view="pageLayout" workbookViewId="0" topLeftCell="A60">
      <selection activeCell="A73" sqref="A73"/>
    </sheetView>
  </sheetViews>
  <sheetFormatPr defaultColWidth="9.140625" defaultRowHeight="12.75"/>
  <cols>
    <col min="1" max="1" width="2.140625" style="14" customWidth="1"/>
    <col min="2" max="2" width="7.421875" style="14" customWidth="1"/>
    <col min="3" max="3" width="26.28125" style="14" customWidth="1"/>
    <col min="4" max="4" width="6.28125" style="14" customWidth="1"/>
    <col min="5" max="5" width="14.00390625" style="9" bestFit="1" customWidth="1"/>
    <col min="6" max="6" width="1.7109375" style="14" customWidth="1"/>
    <col min="7" max="7" width="12.28125" style="9" customWidth="1"/>
    <col min="8" max="8" width="3.140625" style="14" customWidth="1"/>
    <col min="9" max="9" width="18.00390625" style="14" customWidth="1"/>
    <col min="10" max="10" width="11.421875" style="14" customWidth="1"/>
    <col min="11" max="16384" width="9.140625" style="14" customWidth="1"/>
  </cols>
  <sheetData>
    <row r="1" ht="12.75"/>
    <row r="2" ht="12.75"/>
    <row r="3" ht="12.75"/>
    <row r="4" ht="12.75"/>
    <row r="5" spans="1:7" ht="12.75">
      <c r="A5" s="77" t="s">
        <v>92</v>
      </c>
      <c r="B5" s="77"/>
      <c r="C5" s="77"/>
      <c r="D5" s="77"/>
      <c r="E5" s="77"/>
      <c r="F5" s="77"/>
      <c r="G5" s="77"/>
    </row>
    <row r="6" spans="1:7" ht="12.75">
      <c r="A6" s="77"/>
      <c r="B6" s="77"/>
      <c r="C6" s="77"/>
      <c r="D6" s="77"/>
      <c r="E6" s="77"/>
      <c r="F6" s="77"/>
      <c r="G6" s="77"/>
    </row>
    <row r="7" ht="6.75" customHeight="1"/>
    <row r="8" spans="1:7" ht="12.75">
      <c r="A8" s="77" t="s">
        <v>103</v>
      </c>
      <c r="B8" s="77"/>
      <c r="C8" s="77"/>
      <c r="D8" s="77"/>
      <c r="E8" s="77"/>
      <c r="F8" s="77"/>
      <c r="G8" s="77"/>
    </row>
    <row r="9" spans="1:7" ht="12.75">
      <c r="A9" s="77" t="s">
        <v>127</v>
      </c>
      <c r="B9" s="77"/>
      <c r="C9" s="77"/>
      <c r="D9" s="77"/>
      <c r="E9" s="77"/>
      <c r="F9" s="77"/>
      <c r="G9" s="77"/>
    </row>
    <row r="10" ht="8.25" customHeight="1"/>
    <row r="11" spans="5:7" ht="12.75">
      <c r="E11" s="15" t="s">
        <v>51</v>
      </c>
      <c r="F11" s="16"/>
      <c r="G11" s="15" t="s">
        <v>52</v>
      </c>
    </row>
    <row r="12" spans="5:7" ht="12.75">
      <c r="E12" s="15" t="s">
        <v>53</v>
      </c>
      <c r="F12" s="16"/>
      <c r="G12" s="15" t="s">
        <v>53</v>
      </c>
    </row>
    <row r="13" spans="4:7" ht="12.75">
      <c r="D13" s="17"/>
      <c r="E13" s="15" t="str">
        <f>'Bursa-PL'!D15</f>
        <v>30.06.2010</v>
      </c>
      <c r="F13" s="15"/>
      <c r="G13" s="15" t="s">
        <v>100</v>
      </c>
    </row>
    <row r="14" spans="4:7" ht="12.75">
      <c r="D14" s="17"/>
      <c r="E14" s="15" t="s">
        <v>39</v>
      </c>
      <c r="F14" s="16"/>
      <c r="G14" s="15" t="s">
        <v>39</v>
      </c>
    </row>
    <row r="15" spans="4:7" ht="12.75">
      <c r="D15" s="17"/>
      <c r="E15" s="15"/>
      <c r="F15" s="16"/>
      <c r="G15" s="15"/>
    </row>
    <row r="16" spans="1:7" ht="12.75">
      <c r="A16" s="16" t="s">
        <v>56</v>
      </c>
      <c r="D16" s="17"/>
      <c r="E16" s="15"/>
      <c r="F16" s="16"/>
      <c r="G16" s="15"/>
    </row>
    <row r="17" spans="1:7" ht="12.75">
      <c r="A17" s="16" t="s">
        <v>44</v>
      </c>
      <c r="D17" s="17"/>
      <c r="E17" s="18"/>
      <c r="G17" s="18"/>
    </row>
    <row r="18" spans="2:9" ht="12.75">
      <c r="B18" s="14" t="s">
        <v>78</v>
      </c>
      <c r="D18" s="17"/>
      <c r="E18" s="9">
        <v>33134</v>
      </c>
      <c r="G18" s="9">
        <v>36210</v>
      </c>
      <c r="I18" s="9"/>
    </row>
    <row r="19" spans="2:9" ht="12.75">
      <c r="B19" s="14" t="s">
        <v>86</v>
      </c>
      <c r="D19" s="17"/>
      <c r="E19" s="9">
        <v>6222</v>
      </c>
      <c r="G19" s="9">
        <v>6229</v>
      </c>
      <c r="I19" s="9"/>
    </row>
    <row r="20" spans="2:9" ht="12.75">
      <c r="B20" s="14" t="s">
        <v>13</v>
      </c>
      <c r="D20" s="17"/>
      <c r="E20" s="9">
        <v>126164</v>
      </c>
      <c r="G20" s="9">
        <v>126311</v>
      </c>
      <c r="I20" s="9"/>
    </row>
    <row r="21" spans="2:9" ht="12.75">
      <c r="B21" s="14" t="s">
        <v>81</v>
      </c>
      <c r="D21" s="17"/>
      <c r="E21" s="9">
        <v>14597</v>
      </c>
      <c r="G21" s="9">
        <v>14623</v>
      </c>
      <c r="I21" s="9"/>
    </row>
    <row r="22" spans="1:10" ht="12.75">
      <c r="A22" s="67"/>
      <c r="B22" s="67" t="s">
        <v>54</v>
      </c>
      <c r="C22" s="67"/>
      <c r="D22" s="69"/>
      <c r="E22" s="22">
        <v>714</v>
      </c>
      <c r="F22" s="20"/>
      <c r="G22" s="22">
        <v>675</v>
      </c>
      <c r="I22" s="9"/>
      <c r="J22" s="9"/>
    </row>
    <row r="23" spans="1:9" ht="12.75">
      <c r="A23" s="67"/>
      <c r="B23" s="67" t="s">
        <v>0</v>
      </c>
      <c r="C23" s="67"/>
      <c r="D23" s="69"/>
      <c r="E23" s="22">
        <v>4861</v>
      </c>
      <c r="F23" s="20"/>
      <c r="G23" s="22">
        <v>4861</v>
      </c>
      <c r="I23" s="9"/>
    </row>
    <row r="24" spans="1:9" ht="12.75">
      <c r="A24" s="67"/>
      <c r="B24" s="67" t="s">
        <v>1</v>
      </c>
      <c r="C24" s="67"/>
      <c r="D24" s="69"/>
      <c r="E24" s="22">
        <v>5217</v>
      </c>
      <c r="F24" s="20"/>
      <c r="G24" s="22">
        <v>5217</v>
      </c>
      <c r="I24" s="9"/>
    </row>
    <row r="25" spans="2:9" ht="12.75">
      <c r="B25" s="20" t="s">
        <v>55</v>
      </c>
      <c r="C25" s="20"/>
      <c r="D25" s="34"/>
      <c r="E25" s="35">
        <f>18823-90</f>
        <v>18733</v>
      </c>
      <c r="F25" s="20"/>
      <c r="G25" s="35">
        <v>18733</v>
      </c>
      <c r="I25" s="9"/>
    </row>
    <row r="26" spans="2:7" ht="12.75">
      <c r="B26" s="20"/>
      <c r="C26" s="20"/>
      <c r="D26" s="34"/>
      <c r="E26" s="36">
        <f>SUM(E18:E25)</f>
        <v>209642</v>
      </c>
      <c r="F26" s="20"/>
      <c r="G26" s="36">
        <f>SUM(G18:G25)</f>
        <v>212859</v>
      </c>
    </row>
    <row r="27" spans="2:7" ht="12.75">
      <c r="B27" s="20"/>
      <c r="C27" s="20"/>
      <c r="D27" s="34"/>
      <c r="E27" s="22"/>
      <c r="F27" s="20"/>
      <c r="G27" s="22"/>
    </row>
    <row r="28" spans="1:7" ht="12.75">
      <c r="A28" s="16" t="s">
        <v>83</v>
      </c>
      <c r="B28" s="20"/>
      <c r="C28" s="20"/>
      <c r="D28" s="34"/>
      <c r="E28" s="22"/>
      <c r="F28" s="20"/>
      <c r="G28" s="22"/>
    </row>
    <row r="29" spans="2:9" ht="12.75">
      <c r="B29" s="20" t="s">
        <v>57</v>
      </c>
      <c r="C29" s="20"/>
      <c r="D29" s="34"/>
      <c r="E29" s="26">
        <v>24429</v>
      </c>
      <c r="F29" s="37"/>
      <c r="G29" s="26">
        <v>20644</v>
      </c>
      <c r="I29" s="9"/>
    </row>
    <row r="30" spans="2:9" ht="12.75">
      <c r="B30" s="20" t="s">
        <v>16</v>
      </c>
      <c r="C30" s="20"/>
      <c r="D30" s="34"/>
      <c r="E30" s="26">
        <v>4125</v>
      </c>
      <c r="F30" s="37"/>
      <c r="G30" s="26">
        <v>5965</v>
      </c>
      <c r="I30" s="9"/>
    </row>
    <row r="31" spans="2:9" ht="12.75">
      <c r="B31" s="20" t="s">
        <v>12</v>
      </c>
      <c r="C31" s="20"/>
      <c r="D31" s="34"/>
      <c r="E31" s="26">
        <v>39336</v>
      </c>
      <c r="F31" s="37"/>
      <c r="G31" s="26">
        <v>36362</v>
      </c>
      <c r="I31" s="9"/>
    </row>
    <row r="32" spans="2:9" ht="12.75">
      <c r="B32" s="67" t="s">
        <v>17</v>
      </c>
      <c r="C32" s="67"/>
      <c r="D32" s="69"/>
      <c r="E32" s="51">
        <f>143369-9600-10999-1782</f>
        <v>120988</v>
      </c>
      <c r="F32" s="70"/>
      <c r="G32" s="51">
        <v>135967</v>
      </c>
      <c r="I32" s="9"/>
    </row>
    <row r="33" spans="2:9" ht="12.75">
      <c r="B33" s="67" t="s">
        <v>58</v>
      </c>
      <c r="C33" s="67"/>
      <c r="D33" s="69"/>
      <c r="E33" s="51">
        <f>45956+933+8</f>
        <v>46897</v>
      </c>
      <c r="F33" s="70"/>
      <c r="G33" s="51">
        <v>43880</v>
      </c>
      <c r="I33" s="9"/>
    </row>
    <row r="34" spans="2:9" ht="12.75">
      <c r="B34" s="67" t="s">
        <v>98</v>
      </c>
      <c r="C34" s="67"/>
      <c r="D34" s="69"/>
      <c r="E34" s="51">
        <v>47954</v>
      </c>
      <c r="F34" s="70"/>
      <c r="G34" s="51">
        <v>48850</v>
      </c>
      <c r="H34" s="9"/>
      <c r="I34" s="9"/>
    </row>
    <row r="35" spans="2:9" ht="12.75">
      <c r="B35" s="67" t="s">
        <v>99</v>
      </c>
      <c r="C35" s="67"/>
      <c r="D35" s="69"/>
      <c r="E35" s="53">
        <v>13244</v>
      </c>
      <c r="F35" s="70"/>
      <c r="G35" s="53">
        <v>7159</v>
      </c>
      <c r="H35" s="9"/>
      <c r="I35" s="9"/>
    </row>
    <row r="36" spans="2:7" ht="12.75">
      <c r="B36" s="67"/>
      <c r="C36" s="67"/>
      <c r="D36" s="69"/>
      <c r="E36" s="71">
        <f>SUM(E29:E35)</f>
        <v>296973</v>
      </c>
      <c r="F36" s="70"/>
      <c r="G36" s="71">
        <f>SUM(G29:G35)</f>
        <v>298827</v>
      </c>
    </row>
    <row r="37" spans="2:7" ht="12.75">
      <c r="B37" s="67"/>
      <c r="C37" s="67"/>
      <c r="D37" s="69"/>
      <c r="E37" s="51"/>
      <c r="F37" s="70"/>
      <c r="G37" s="51"/>
    </row>
    <row r="38" spans="1:7" ht="13.5" thickBot="1">
      <c r="A38" s="16" t="s">
        <v>60</v>
      </c>
      <c r="B38" s="67"/>
      <c r="C38" s="67"/>
      <c r="D38" s="69"/>
      <c r="E38" s="57">
        <f>E26+E36</f>
        <v>506615</v>
      </c>
      <c r="F38" s="70"/>
      <c r="G38" s="57">
        <f>G26+G36</f>
        <v>511686</v>
      </c>
    </row>
    <row r="39" spans="2:7" ht="13.5" thickTop="1">
      <c r="B39" s="67"/>
      <c r="C39" s="67"/>
      <c r="D39" s="69"/>
      <c r="E39" s="51" t="s">
        <v>10</v>
      </c>
      <c r="F39" s="70"/>
      <c r="G39" s="51"/>
    </row>
    <row r="40" spans="2:7" ht="12.75">
      <c r="B40" s="67"/>
      <c r="C40" s="67"/>
      <c r="D40" s="69"/>
      <c r="E40" s="51"/>
      <c r="F40" s="70"/>
      <c r="G40" s="51"/>
    </row>
    <row r="41" spans="1:7" ht="12.75">
      <c r="A41" s="16" t="s">
        <v>61</v>
      </c>
      <c r="B41" s="67"/>
      <c r="C41" s="67"/>
      <c r="D41" s="69"/>
      <c r="E41" s="51"/>
      <c r="F41" s="70"/>
      <c r="G41" s="51"/>
    </row>
    <row r="42" spans="1:9" ht="12.75">
      <c r="A42" s="16" t="s">
        <v>62</v>
      </c>
      <c r="B42" s="67"/>
      <c r="C42" s="67"/>
      <c r="D42" s="69"/>
      <c r="E42" s="51"/>
      <c r="F42" s="70"/>
      <c r="G42" s="51"/>
      <c r="I42" s="9"/>
    </row>
    <row r="43" spans="2:9" ht="12.75">
      <c r="B43" s="67" t="s">
        <v>43</v>
      </c>
      <c r="C43" s="67"/>
      <c r="D43" s="69"/>
      <c r="E43" s="72">
        <f>'Bursa-SE'!C36</f>
        <v>119106</v>
      </c>
      <c r="F43" s="70"/>
      <c r="G43" s="51">
        <v>119106</v>
      </c>
      <c r="I43" s="9"/>
    </row>
    <row r="44" spans="2:9" ht="12.75">
      <c r="B44" s="67" t="s">
        <v>63</v>
      </c>
      <c r="C44" s="67"/>
      <c r="D44" s="69"/>
      <c r="E44" s="72">
        <f>'Bursa-SE'!E36</f>
        <v>3559</v>
      </c>
      <c r="F44" s="70"/>
      <c r="G44" s="51">
        <v>3559</v>
      </c>
      <c r="I44" s="9"/>
    </row>
    <row r="45" spans="2:9" ht="12.75">
      <c r="B45" s="67" t="s">
        <v>64</v>
      </c>
      <c r="C45" s="67"/>
      <c r="D45" s="69"/>
      <c r="E45" s="72">
        <f>SUM('Bursa-SE'!G36:L36)</f>
        <v>5102</v>
      </c>
      <c r="F45" s="70"/>
      <c r="G45" s="51">
        <v>5102</v>
      </c>
      <c r="I45" s="9"/>
    </row>
    <row r="46" spans="2:9" ht="12.75">
      <c r="B46" s="67" t="s">
        <v>65</v>
      </c>
      <c r="C46" s="67"/>
      <c r="D46" s="69"/>
      <c r="E46" s="73">
        <f>'Bursa-SE'!M36</f>
        <v>40172</v>
      </c>
      <c r="F46" s="70"/>
      <c r="G46" s="53">
        <v>50751</v>
      </c>
      <c r="I46" s="9"/>
    </row>
    <row r="47" spans="2:7" ht="12.75">
      <c r="B47" s="67"/>
      <c r="C47" s="67"/>
      <c r="D47" s="69"/>
      <c r="E47" s="51">
        <f>SUM(E43:E46)</f>
        <v>167939</v>
      </c>
      <c r="F47" s="70"/>
      <c r="G47" s="51">
        <f>SUM(G43:G46)</f>
        <v>178518</v>
      </c>
    </row>
    <row r="48" spans="1:9" ht="12.75">
      <c r="A48" s="16" t="s">
        <v>24</v>
      </c>
      <c r="B48" s="67"/>
      <c r="C48" s="67"/>
      <c r="D48" s="69"/>
      <c r="E48" s="72">
        <f>'Bursa-SE'!Q36</f>
        <v>7651</v>
      </c>
      <c r="F48" s="70"/>
      <c r="G48" s="51">
        <v>7815</v>
      </c>
      <c r="I48" s="9"/>
    </row>
    <row r="49" spans="1:7" ht="12.75">
      <c r="A49" s="16" t="s">
        <v>66</v>
      </c>
      <c r="B49" s="67"/>
      <c r="C49" s="67"/>
      <c r="D49" s="69"/>
      <c r="E49" s="71">
        <f>SUM(E47:E48)</f>
        <v>175590</v>
      </c>
      <c r="F49" s="70"/>
      <c r="G49" s="71">
        <f>SUM(G47:G48)</f>
        <v>186333</v>
      </c>
    </row>
    <row r="50" spans="1:7" ht="12.75" hidden="1">
      <c r="A50" s="16"/>
      <c r="B50" s="67"/>
      <c r="C50" s="67"/>
      <c r="D50" s="69"/>
      <c r="E50" s="51"/>
      <c r="F50" s="70"/>
      <c r="G50" s="51"/>
    </row>
    <row r="51" spans="1:7" ht="12.75">
      <c r="A51" s="16"/>
      <c r="B51" s="67"/>
      <c r="C51" s="67"/>
      <c r="D51" s="69"/>
      <c r="E51" s="51"/>
      <c r="F51" s="70"/>
      <c r="G51" s="51"/>
    </row>
    <row r="52" spans="1:7" ht="12.75">
      <c r="A52" s="16" t="s">
        <v>70</v>
      </c>
      <c r="B52" s="67"/>
      <c r="C52" s="67"/>
      <c r="D52" s="69"/>
      <c r="E52" s="51"/>
      <c r="F52" s="70"/>
      <c r="G52" s="51"/>
    </row>
    <row r="53" spans="1:10" ht="12.75">
      <c r="A53" s="16"/>
      <c r="B53" s="67" t="s">
        <v>67</v>
      </c>
      <c r="C53" s="67"/>
      <c r="D53" s="69"/>
      <c r="E53" s="51">
        <f>1194.996+26238.558</f>
        <v>27433.554</v>
      </c>
      <c r="F53" s="70"/>
      <c r="G53" s="51">
        <v>75814</v>
      </c>
      <c r="I53" s="9"/>
      <c r="J53" s="9"/>
    </row>
    <row r="54" spans="1:7" ht="12.75">
      <c r="A54" s="16"/>
      <c r="B54" s="67"/>
      <c r="C54" s="67"/>
      <c r="D54" s="69"/>
      <c r="E54" s="51"/>
      <c r="F54" s="70"/>
      <c r="G54" s="51"/>
    </row>
    <row r="55" spans="1:10" ht="12.75">
      <c r="A55" s="16" t="s">
        <v>82</v>
      </c>
      <c r="B55" s="67"/>
      <c r="C55" s="67"/>
      <c r="D55" s="69"/>
      <c r="E55" s="51"/>
      <c r="F55" s="70"/>
      <c r="G55" s="51"/>
      <c r="J55" s="9"/>
    </row>
    <row r="56" spans="2:9" ht="12.75">
      <c r="B56" s="67" t="s">
        <v>67</v>
      </c>
      <c r="C56" s="67"/>
      <c r="D56" s="69"/>
      <c r="E56" s="51">
        <f>1474+1979+179071-516+172</f>
        <v>182180</v>
      </c>
      <c r="F56" s="70"/>
      <c r="G56" s="51">
        <v>140270</v>
      </c>
      <c r="H56" s="9"/>
      <c r="I56" s="9"/>
    </row>
    <row r="57" spans="2:9" ht="12.75">
      <c r="B57" s="67" t="s">
        <v>33</v>
      </c>
      <c r="C57" s="67"/>
      <c r="D57" s="69"/>
      <c r="E57" s="51">
        <v>18266</v>
      </c>
      <c r="F57" s="70"/>
      <c r="G57" s="51">
        <v>13950</v>
      </c>
      <c r="I57" s="9"/>
    </row>
    <row r="58" spans="2:9" ht="12.75">
      <c r="B58" s="67" t="s">
        <v>42</v>
      </c>
      <c r="C58" s="67"/>
      <c r="D58" s="69"/>
      <c r="E58" s="51">
        <f>93441-9600</f>
        <v>83841</v>
      </c>
      <c r="F58" s="70"/>
      <c r="G58" s="51">
        <v>79412</v>
      </c>
      <c r="I58" s="9"/>
    </row>
    <row r="59" spans="2:9" ht="12.75">
      <c r="B59" s="67" t="s">
        <v>68</v>
      </c>
      <c r="C59" s="67"/>
      <c r="D59" s="69"/>
      <c r="E59" s="51">
        <v>12417</v>
      </c>
      <c r="F59" s="70"/>
      <c r="G59" s="51">
        <v>9872</v>
      </c>
      <c r="I59" s="9"/>
    </row>
    <row r="60" spans="2:9" ht="12.75">
      <c r="B60" s="67" t="s">
        <v>69</v>
      </c>
      <c r="C60" s="67"/>
      <c r="D60" s="69"/>
      <c r="E60" s="53">
        <f>5727-90+1250</f>
        <v>6887</v>
      </c>
      <c r="F60" s="70"/>
      <c r="G60" s="53">
        <v>6035</v>
      </c>
      <c r="I60" s="9"/>
    </row>
    <row r="61" spans="1:7" ht="12.75">
      <c r="A61" s="16"/>
      <c r="B61" s="67"/>
      <c r="C61" s="67"/>
      <c r="D61" s="69"/>
      <c r="E61" s="51">
        <f>SUM(E56:E60)</f>
        <v>303591</v>
      </c>
      <c r="F61" s="70"/>
      <c r="G61" s="51">
        <f>SUM(G56:G60)</f>
        <v>249539</v>
      </c>
    </row>
    <row r="62" spans="1:7" ht="3.75" customHeight="1">
      <c r="A62" s="16"/>
      <c r="B62" s="67"/>
      <c r="C62" s="67"/>
      <c r="D62" s="69"/>
      <c r="E62" s="53"/>
      <c r="F62" s="70"/>
      <c r="G62" s="53"/>
    </row>
    <row r="63" spans="1:7" ht="12.75">
      <c r="A63" s="16" t="s">
        <v>71</v>
      </c>
      <c r="B63" s="67"/>
      <c r="C63" s="67"/>
      <c r="D63" s="69"/>
      <c r="E63" s="51">
        <f>E53+E61</f>
        <v>331024.554</v>
      </c>
      <c r="F63" s="70"/>
      <c r="G63" s="51">
        <f>G53+G61</f>
        <v>325353</v>
      </c>
    </row>
    <row r="64" spans="2:7" ht="5.25" customHeight="1">
      <c r="B64" s="67"/>
      <c r="C64" s="67"/>
      <c r="D64" s="69"/>
      <c r="E64" s="51"/>
      <c r="F64" s="67"/>
      <c r="G64" s="51"/>
    </row>
    <row r="65" spans="1:7" ht="13.5" thickBot="1">
      <c r="A65" s="16" t="s">
        <v>72</v>
      </c>
      <c r="B65" s="67"/>
      <c r="C65" s="67"/>
      <c r="D65" s="69"/>
      <c r="E65" s="59">
        <f>E63+E49</f>
        <v>506614.554</v>
      </c>
      <c r="F65" s="67"/>
      <c r="G65" s="59">
        <f>G63+G49</f>
        <v>511686</v>
      </c>
    </row>
    <row r="66" spans="2:7" ht="13.5" thickTop="1">
      <c r="B66" s="67"/>
      <c r="C66" s="67"/>
      <c r="D66" s="69"/>
      <c r="E66" s="51"/>
      <c r="F66" s="67"/>
      <c r="G66" s="51"/>
    </row>
    <row r="67" spans="1:7" ht="12.75">
      <c r="A67" s="16" t="s">
        <v>79</v>
      </c>
      <c r="B67" s="67"/>
      <c r="C67" s="67"/>
      <c r="D67" s="69"/>
      <c r="E67" s="74">
        <f>+E49/E43</f>
        <v>1.4742330361190872</v>
      </c>
      <c r="F67" s="75"/>
      <c r="G67" s="74">
        <f>+G49/G43</f>
        <v>1.5644300035262708</v>
      </c>
    </row>
    <row r="68" spans="4:7" ht="12.75" hidden="1">
      <c r="D68" s="17"/>
      <c r="E68" s="8">
        <f>E38-E65</f>
        <v>0.4459999999962747</v>
      </c>
      <c r="G68" s="8"/>
    </row>
    <row r="69" spans="4:5" ht="12.75">
      <c r="D69" s="17"/>
      <c r="E69" s="19"/>
    </row>
    <row r="70" spans="1:4" ht="12.75">
      <c r="A70" s="14" t="s">
        <v>7</v>
      </c>
      <c r="D70" s="17"/>
    </row>
    <row r="71" ht="12.75">
      <c r="A71" s="14" t="s">
        <v>8</v>
      </c>
    </row>
    <row r="72" ht="12.75">
      <c r="A72" s="14" t="s">
        <v>9</v>
      </c>
    </row>
    <row r="204" ht="12" customHeight="1"/>
  </sheetData>
  <sheetProtection/>
  <mergeCells count="4">
    <mergeCell ref="A5:G5"/>
    <mergeCell ref="A8:G8"/>
    <mergeCell ref="A9:G9"/>
    <mergeCell ref="A6:G6"/>
  </mergeCells>
  <printOptions/>
  <pageMargins left="1.0236220472440944" right="0.1968503937007874" top="0.15748031496062992" bottom="0.1968503937007874" header="0.35433070866141736" footer="0"/>
  <pageSetup fitToWidth="4" fitToHeight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S37"/>
  <sheetViews>
    <sheetView zoomScaleSheetLayoutView="100" zoomScalePageLayoutView="50" workbookViewId="0" topLeftCell="A29">
      <selection activeCell="A29" sqref="A29"/>
    </sheetView>
  </sheetViews>
  <sheetFormatPr defaultColWidth="9.140625" defaultRowHeight="12.75"/>
  <cols>
    <col min="1" max="1" width="2.28125" style="20" customWidth="1"/>
    <col min="2" max="2" width="31.00390625" style="20" customWidth="1"/>
    <col min="3" max="3" width="9.7109375" style="22" bestFit="1" customWidth="1"/>
    <col min="4" max="4" width="2.00390625" style="22" customWidth="1"/>
    <col min="5" max="5" width="9.00390625" style="22" customWidth="1"/>
    <col min="6" max="6" width="1.7109375" style="22" customWidth="1"/>
    <col min="7" max="7" width="10.28125" style="22" bestFit="1" customWidth="1"/>
    <col min="8" max="8" width="1.7109375" style="22" customWidth="1"/>
    <col min="9" max="9" width="8.421875" style="22" bestFit="1" customWidth="1"/>
    <col min="10" max="10" width="1.57421875" style="22" customWidth="1"/>
    <col min="11" max="11" width="8.28125" style="22" customWidth="1"/>
    <col min="12" max="12" width="1.7109375" style="22" customWidth="1"/>
    <col min="13" max="13" width="11.421875" style="22" bestFit="1" customWidth="1"/>
    <col min="14" max="14" width="1.7109375" style="22" customWidth="1"/>
    <col min="15" max="15" width="10.140625" style="22" bestFit="1" customWidth="1"/>
    <col min="16" max="16" width="1.57421875" style="22" customWidth="1"/>
    <col min="17" max="17" width="9.28125" style="22" bestFit="1" customWidth="1"/>
    <col min="18" max="18" width="1.28515625" style="22" customWidth="1"/>
    <col min="19" max="19" width="10.140625" style="22" bestFit="1" customWidth="1"/>
    <col min="20" max="20" width="9.140625" style="22" customWidth="1"/>
    <col min="21" max="16384" width="9.140625" style="20" customWidth="1"/>
  </cols>
  <sheetData>
    <row r="1" ht="12.75"/>
    <row r="2" ht="12.75"/>
    <row r="3" ht="12.75"/>
    <row r="4" spans="1:19" ht="12.75">
      <c r="A4" s="78" t="s">
        <v>90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7" spans="1:19" ht="12.75">
      <c r="A7" s="76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2.75">
      <c r="A8" s="78" t="s">
        <v>126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5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9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Q11" s="25" t="s">
        <v>74</v>
      </c>
      <c r="S11" s="25" t="s">
        <v>23</v>
      </c>
    </row>
    <row r="12" spans="2:19" ht="12.75">
      <c r="B12" s="24"/>
      <c r="D12" s="38"/>
      <c r="E12" s="78" t="s">
        <v>121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Q12" s="25" t="s">
        <v>87</v>
      </c>
      <c r="S12" s="25" t="s">
        <v>75</v>
      </c>
    </row>
    <row r="13" spans="3:15" ht="13.5">
      <c r="C13" s="24"/>
      <c r="D13" s="24"/>
      <c r="E13" s="79" t="s">
        <v>76</v>
      </c>
      <c r="F13" s="79"/>
      <c r="G13" s="79"/>
      <c r="H13" s="79"/>
      <c r="I13" s="79"/>
      <c r="J13" s="79"/>
      <c r="K13" s="79"/>
      <c r="L13" s="79"/>
      <c r="M13" s="39" t="s">
        <v>48</v>
      </c>
      <c r="N13" s="24"/>
      <c r="O13" s="24"/>
    </row>
    <row r="14" spans="3:18" ht="12.75">
      <c r="C14" s="25" t="s">
        <v>19</v>
      </c>
      <c r="D14" s="25"/>
      <c r="E14" s="25" t="s">
        <v>21</v>
      </c>
      <c r="F14" s="25"/>
      <c r="G14" s="25" t="s">
        <v>25</v>
      </c>
      <c r="H14" s="25"/>
      <c r="I14" s="25" t="s">
        <v>11</v>
      </c>
      <c r="J14" s="25"/>
      <c r="K14" s="25" t="s">
        <v>84</v>
      </c>
      <c r="L14" s="25"/>
      <c r="M14" s="25" t="s">
        <v>20</v>
      </c>
      <c r="N14" s="25"/>
      <c r="O14" s="24"/>
      <c r="R14" s="25"/>
    </row>
    <row r="15" spans="3:18" ht="12.75">
      <c r="C15" s="25" t="s">
        <v>45</v>
      </c>
      <c r="D15" s="25"/>
      <c r="E15" s="25" t="s">
        <v>46</v>
      </c>
      <c r="F15" s="25"/>
      <c r="G15" s="25" t="s">
        <v>47</v>
      </c>
      <c r="H15" s="25"/>
      <c r="I15" s="25" t="s">
        <v>47</v>
      </c>
      <c r="J15" s="25"/>
      <c r="K15" s="25" t="s">
        <v>47</v>
      </c>
      <c r="L15" s="25"/>
      <c r="M15" s="25" t="s">
        <v>80</v>
      </c>
      <c r="N15" s="25"/>
      <c r="O15" s="25" t="s">
        <v>23</v>
      </c>
      <c r="R15" s="25"/>
    </row>
    <row r="16" spans="3:19" ht="12.75">
      <c r="C16" s="25" t="s">
        <v>39</v>
      </c>
      <c r="D16" s="25"/>
      <c r="E16" s="25" t="s">
        <v>39</v>
      </c>
      <c r="F16" s="25"/>
      <c r="G16" s="25" t="s">
        <v>39</v>
      </c>
      <c r="H16" s="25"/>
      <c r="I16" s="25" t="s">
        <v>39</v>
      </c>
      <c r="J16" s="25"/>
      <c r="K16" s="25" t="s">
        <v>39</v>
      </c>
      <c r="L16" s="25"/>
      <c r="M16" s="25" t="s">
        <v>39</v>
      </c>
      <c r="N16" s="25"/>
      <c r="O16" s="25" t="s">
        <v>39</v>
      </c>
      <c r="Q16" s="25" t="s">
        <v>39</v>
      </c>
      <c r="S16" s="25" t="s">
        <v>39</v>
      </c>
    </row>
    <row r="18" spans="1:19" ht="12.75">
      <c r="A18" s="23" t="s">
        <v>94</v>
      </c>
      <c r="B18" s="40"/>
      <c r="C18" s="21">
        <v>119106</v>
      </c>
      <c r="D18" s="21"/>
      <c r="E18" s="21">
        <v>3559</v>
      </c>
      <c r="F18" s="21"/>
      <c r="G18" s="21">
        <v>693</v>
      </c>
      <c r="H18" s="21"/>
      <c r="I18" s="21">
        <v>-2</v>
      </c>
      <c r="J18" s="21"/>
      <c r="K18" s="21">
        <v>4416</v>
      </c>
      <c r="L18" s="21"/>
      <c r="M18" s="21">
        <v>45203</v>
      </c>
      <c r="N18" s="21"/>
      <c r="O18" s="21">
        <f>SUM(C18:N18)</f>
        <v>172975</v>
      </c>
      <c r="P18" s="21"/>
      <c r="Q18" s="21">
        <v>3656</v>
      </c>
      <c r="R18" s="21"/>
      <c r="S18" s="21">
        <f>SUM(O18:R18)</f>
        <v>176631</v>
      </c>
    </row>
    <row r="19" spans="1:19" ht="12.75">
      <c r="A19" s="23"/>
      <c r="B19" s="4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.75">
      <c r="A20" s="20" t="s">
        <v>109</v>
      </c>
      <c r="B20" s="40"/>
      <c r="C20" s="21">
        <v>0</v>
      </c>
      <c r="D20" s="21"/>
      <c r="E20" s="21">
        <v>0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-1017</v>
      </c>
      <c r="N20" s="21"/>
      <c r="O20" s="21">
        <f>SUM(C20:N20)</f>
        <v>-1017</v>
      </c>
      <c r="P20" s="21"/>
      <c r="Q20" s="21">
        <v>337</v>
      </c>
      <c r="R20" s="21"/>
      <c r="S20" s="21">
        <f>SUM(O20:R20)</f>
        <v>-680</v>
      </c>
    </row>
    <row r="21" spans="3:19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3.5" thickBot="1">
      <c r="A22" s="23" t="s">
        <v>128</v>
      </c>
      <c r="C22" s="29">
        <f>SUM(C18:C21)</f>
        <v>119106</v>
      </c>
      <c r="D22" s="29"/>
      <c r="E22" s="29">
        <f>SUM(E18:E21)</f>
        <v>3559</v>
      </c>
      <c r="F22" s="29"/>
      <c r="G22" s="29">
        <f>SUM(G18:G21)</f>
        <v>693</v>
      </c>
      <c r="H22" s="29"/>
      <c r="I22" s="29">
        <f>SUM(I18:I21)</f>
        <v>-2</v>
      </c>
      <c r="J22" s="29"/>
      <c r="K22" s="29">
        <f>SUM(K18:K21)</f>
        <v>4416</v>
      </c>
      <c r="L22" s="29"/>
      <c r="M22" s="29">
        <f>SUM(M18:M21)</f>
        <v>44186</v>
      </c>
      <c r="N22" s="29"/>
      <c r="O22" s="29">
        <f>SUM(O18:O21)</f>
        <v>171958</v>
      </c>
      <c r="P22" s="29"/>
      <c r="Q22" s="29">
        <f>SUM(Q18:Q21)</f>
        <v>3993</v>
      </c>
      <c r="R22" s="29"/>
      <c r="S22" s="29">
        <f>SUM(S18:S21)</f>
        <v>175951</v>
      </c>
    </row>
    <row r="23" spans="3:19" ht="13.5" thickTop="1">
      <c r="C23" s="27"/>
      <c r="D23" s="21"/>
      <c r="E23" s="27"/>
      <c r="F23" s="21"/>
      <c r="G23" s="27"/>
      <c r="H23" s="27"/>
      <c r="I23" s="27"/>
      <c r="J23" s="27"/>
      <c r="K23" s="27"/>
      <c r="L23" s="21"/>
      <c r="M23" s="27"/>
      <c r="N23" s="21"/>
      <c r="O23" s="27"/>
      <c r="P23" s="21"/>
      <c r="Q23" s="21"/>
      <c r="R23" s="21"/>
      <c r="S23" s="21"/>
    </row>
    <row r="24" spans="3:19" ht="12.75">
      <c r="C24" s="27"/>
      <c r="D24" s="21"/>
      <c r="E24" s="27"/>
      <c r="F24" s="21"/>
      <c r="G24" s="27"/>
      <c r="H24" s="27"/>
      <c r="I24" s="27"/>
      <c r="J24" s="27"/>
      <c r="K24" s="27"/>
      <c r="L24" s="21"/>
      <c r="M24" s="27"/>
      <c r="N24" s="21"/>
      <c r="O24" s="27"/>
      <c r="P24" s="21"/>
      <c r="Q24" s="21"/>
      <c r="R24" s="21"/>
      <c r="S24" s="21"/>
    </row>
    <row r="25" spans="3:19" ht="12.7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3:19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2:19" ht="12.75">
      <c r="B27" s="4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>
      <c r="A28" s="23" t="s">
        <v>101</v>
      </c>
      <c r="B28" s="40"/>
      <c r="C28" s="21">
        <v>119106</v>
      </c>
      <c r="D28" s="21"/>
      <c r="E28" s="21">
        <v>3559</v>
      </c>
      <c r="F28" s="21"/>
      <c r="G28" s="21">
        <v>693</v>
      </c>
      <c r="H28" s="21"/>
      <c r="I28" s="21">
        <v>-7</v>
      </c>
      <c r="J28" s="21"/>
      <c r="K28" s="21">
        <v>4416</v>
      </c>
      <c r="L28" s="21"/>
      <c r="M28" s="21">
        <f>50751</f>
        <v>50751</v>
      </c>
      <c r="N28" s="21"/>
      <c r="O28" s="21">
        <f>SUM(C28:N28)</f>
        <v>178518</v>
      </c>
      <c r="P28" s="21"/>
      <c r="Q28" s="21">
        <v>7815</v>
      </c>
      <c r="R28" s="21"/>
      <c r="S28" s="21">
        <f>SUM(O28:R28)</f>
        <v>186333</v>
      </c>
    </row>
    <row r="29" spans="1:19" ht="12.75">
      <c r="A29" s="23"/>
      <c r="B29" s="4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3" t="s">
        <v>110</v>
      </c>
      <c r="B30" s="40"/>
      <c r="C30" s="21">
        <v>0</v>
      </c>
      <c r="D30" s="21"/>
      <c r="E30" s="21">
        <v>0</v>
      </c>
      <c r="F30" s="21"/>
      <c r="G30" s="21">
        <v>0</v>
      </c>
      <c r="H30" s="21"/>
      <c r="I30" s="21">
        <v>0</v>
      </c>
      <c r="J30" s="21"/>
      <c r="K30" s="21">
        <v>0</v>
      </c>
      <c r="L30" s="21"/>
      <c r="M30" s="55">
        <f>-10999+516</f>
        <v>-10483</v>
      </c>
      <c r="N30" s="21"/>
      <c r="O30" s="21">
        <f>SUM(C30:N30)</f>
        <v>-10483</v>
      </c>
      <c r="P30" s="21"/>
      <c r="Q30" s="21">
        <v>0</v>
      </c>
      <c r="R30" s="21"/>
      <c r="S30" s="21">
        <f>SUM(O30:R30)</f>
        <v>-10483</v>
      </c>
    </row>
    <row r="31" spans="1:19" ht="12.75">
      <c r="A31" s="23"/>
      <c r="B31" s="4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41"/>
      <c r="N31" s="28"/>
      <c r="O31" s="28"/>
      <c r="P31" s="28"/>
      <c r="Q31" s="28"/>
      <c r="R31" s="28"/>
      <c r="S31" s="28"/>
    </row>
    <row r="32" spans="1:19" ht="12.75">
      <c r="A32" s="23" t="s">
        <v>111</v>
      </c>
      <c r="B32" s="40"/>
      <c r="C32" s="21">
        <f>SUM(C28:C31)</f>
        <v>119106</v>
      </c>
      <c r="D32" s="21"/>
      <c r="E32" s="21">
        <f>SUM(E28:E31)</f>
        <v>3559</v>
      </c>
      <c r="F32" s="21"/>
      <c r="G32" s="21">
        <f>SUM(G28:G31)</f>
        <v>693</v>
      </c>
      <c r="H32" s="21"/>
      <c r="I32" s="21">
        <f>SUM(I28:I31)</f>
        <v>-7</v>
      </c>
      <c r="J32" s="21"/>
      <c r="K32" s="21">
        <f>SUM(K28:K31)</f>
        <v>4416</v>
      </c>
      <c r="L32" s="21"/>
      <c r="M32" s="21">
        <f>SUM(M28:M31)</f>
        <v>40268</v>
      </c>
      <c r="N32" s="21"/>
      <c r="O32" s="21">
        <f>SUM(O28:O31)</f>
        <v>168035</v>
      </c>
      <c r="P32" s="21"/>
      <c r="Q32" s="21">
        <f>SUM(Q28:Q31)</f>
        <v>7815</v>
      </c>
      <c r="R32" s="21"/>
      <c r="S32" s="21">
        <f>SUM(S28:S31)</f>
        <v>175850</v>
      </c>
    </row>
    <row r="33" spans="1:19" ht="12.75">
      <c r="A33" s="23"/>
      <c r="B33" s="4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23" t="s">
        <v>5</v>
      </c>
      <c r="B34" s="40"/>
      <c r="C34" s="21">
        <v>0</v>
      </c>
      <c r="D34" s="21"/>
      <c r="E34" s="21">
        <v>0</v>
      </c>
      <c r="F34" s="21"/>
      <c r="G34" s="21">
        <v>0</v>
      </c>
      <c r="H34" s="21"/>
      <c r="I34" s="21">
        <v>0</v>
      </c>
      <c r="J34" s="21"/>
      <c r="K34" s="21">
        <v>0</v>
      </c>
      <c r="L34" s="21"/>
      <c r="M34" s="21">
        <f>+'Bursa-PL'!H42</f>
        <v>-96</v>
      </c>
      <c r="N34" s="21"/>
      <c r="O34" s="21">
        <f>SUM(C34:N34)</f>
        <v>-96</v>
      </c>
      <c r="P34" s="21"/>
      <c r="Q34" s="21">
        <f>+'Bursa-PL'!H43</f>
        <v>-164</v>
      </c>
      <c r="R34" s="21"/>
      <c r="S34" s="21">
        <f>SUM(O34:R34)</f>
        <v>-260</v>
      </c>
    </row>
    <row r="35" spans="3:19" ht="12.7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3.5" thickBot="1">
      <c r="A36" s="23" t="s">
        <v>4</v>
      </c>
      <c r="C36" s="29">
        <f>SUM(C32:C34)</f>
        <v>119106</v>
      </c>
      <c r="D36" s="29"/>
      <c r="E36" s="29">
        <f>SUM(E32:E34)</f>
        <v>3559</v>
      </c>
      <c r="F36" s="29"/>
      <c r="G36" s="29">
        <f>SUM(G32:G34)</f>
        <v>693</v>
      </c>
      <c r="H36" s="29"/>
      <c r="I36" s="29">
        <f>SUM(I32:I34)</f>
        <v>-7</v>
      </c>
      <c r="J36" s="29"/>
      <c r="K36" s="29">
        <f>SUM(K32:K34)</f>
        <v>4416</v>
      </c>
      <c r="L36" s="29"/>
      <c r="M36" s="29">
        <f>SUM(M32:M34)</f>
        <v>40172</v>
      </c>
      <c r="N36" s="29"/>
      <c r="O36" s="29">
        <f>SUM(O32:O34)</f>
        <v>167939</v>
      </c>
      <c r="P36" s="29"/>
      <c r="Q36" s="29">
        <f>SUM(Q32:Q34)</f>
        <v>7651</v>
      </c>
      <c r="R36" s="29"/>
      <c r="S36" s="29">
        <f>SUM(S32:S34)</f>
        <v>175590</v>
      </c>
    </row>
    <row r="37" ht="13.5" thickTop="1">
      <c r="S37" s="22">
        <f>S36-'Bursa-BS'!E49</f>
        <v>0</v>
      </c>
    </row>
    <row r="206" ht="12" customHeight="1"/>
  </sheetData>
  <sheetProtection/>
  <mergeCells count="6">
    <mergeCell ref="A4:S4"/>
    <mergeCell ref="E13:L13"/>
    <mergeCell ref="A7:S7"/>
    <mergeCell ref="A8:S8"/>
    <mergeCell ref="E12:O12"/>
    <mergeCell ref="A5:S5"/>
  </mergeCells>
  <printOptions/>
  <pageMargins left="0.433070866141732" right="0.236220472440945" top="0.94488188976378" bottom="0.393700787401575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5"/>
  <sheetViews>
    <sheetView tabSelected="1" view="pageLayout" workbookViewId="0" topLeftCell="A14">
      <selection activeCell="A40" sqref="A40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4" bestFit="1" customWidth="1"/>
    <col min="6" max="6" width="1.7109375" style="4" customWidth="1"/>
    <col min="7" max="7" width="12.421875" style="4" bestFit="1" customWidth="1"/>
    <col min="8" max="8" width="13.140625" style="4" customWidth="1"/>
    <col min="9" max="247" width="9.140625" style="4" customWidth="1"/>
    <col min="248" max="16384" width="9.140625" style="1" customWidth="1"/>
  </cols>
  <sheetData>
    <row r="1" ht="12.75"/>
    <row r="2" ht="12.75"/>
    <row r="3" ht="12.75"/>
    <row r="4" ht="12.75">
      <c r="D4" s="2" t="s">
        <v>91</v>
      </c>
    </row>
    <row r="5" ht="12.75">
      <c r="D5" s="2"/>
    </row>
    <row r="7" spans="1:7" ht="12.75">
      <c r="A7" s="80" t="s">
        <v>122</v>
      </c>
      <c r="B7" s="80"/>
      <c r="C7" s="80"/>
      <c r="D7" s="80"/>
      <c r="E7" s="80"/>
      <c r="F7" s="80"/>
      <c r="G7" s="80"/>
    </row>
    <row r="8" spans="1:7" ht="12.75">
      <c r="A8" s="80" t="s">
        <v>126</v>
      </c>
      <c r="B8" s="80"/>
      <c r="C8" s="80"/>
      <c r="D8" s="80"/>
      <c r="E8" s="80"/>
      <c r="F8" s="80"/>
      <c r="G8" s="80"/>
    </row>
    <row r="9" spans="1:7" ht="12.75">
      <c r="A9" s="7"/>
      <c r="B9" s="7"/>
      <c r="C9" s="7"/>
      <c r="D9" s="7"/>
      <c r="E9" s="7"/>
      <c r="F9" s="7"/>
      <c r="G9" s="7"/>
    </row>
    <row r="10" spans="4:7" ht="12.75">
      <c r="D10" s="2"/>
      <c r="E10" s="3"/>
      <c r="F10" s="3"/>
      <c r="G10" s="6" t="s">
        <v>40</v>
      </c>
    </row>
    <row r="11" spans="5:7" ht="12.75">
      <c r="E11" s="6" t="s">
        <v>30</v>
      </c>
      <c r="F11" s="3"/>
      <c r="G11" s="6" t="s">
        <v>31</v>
      </c>
    </row>
    <row r="12" spans="5:7" ht="12.75">
      <c r="E12" s="6" t="s">
        <v>31</v>
      </c>
      <c r="F12" s="3"/>
      <c r="G12" s="6" t="s">
        <v>14</v>
      </c>
    </row>
    <row r="13" spans="5:7" ht="12.75">
      <c r="E13" s="6" t="s">
        <v>88</v>
      </c>
      <c r="F13" s="3"/>
      <c r="G13" s="6" t="s">
        <v>15</v>
      </c>
    </row>
    <row r="14" spans="5:7" ht="12.75">
      <c r="E14" s="6" t="str">
        <f>'Bursa-PL'!H15</f>
        <v>30.06.2010</v>
      </c>
      <c r="F14" s="3"/>
      <c r="G14" s="6" t="str">
        <f>'Bursa-PL'!J15</f>
        <v>30.06.2009</v>
      </c>
    </row>
    <row r="15" spans="5:7" ht="12.75">
      <c r="E15" s="6" t="s">
        <v>41</v>
      </c>
      <c r="F15" s="3"/>
      <c r="G15" s="6" t="s">
        <v>41</v>
      </c>
    </row>
    <row r="18" spans="1:7" ht="12.75">
      <c r="A18" s="1" t="s">
        <v>112</v>
      </c>
      <c r="E18" s="12">
        <v>12394</v>
      </c>
      <c r="F18" s="12"/>
      <c r="G18" s="12">
        <v>-12456</v>
      </c>
    </row>
    <row r="19" spans="5:7" ht="12.75">
      <c r="E19" s="12"/>
      <c r="F19" s="12"/>
      <c r="G19" s="12"/>
    </row>
    <row r="20" spans="1:7" ht="12.75">
      <c r="A20" s="1" t="s">
        <v>2</v>
      </c>
      <c r="E20" s="12">
        <v>-796.191</v>
      </c>
      <c r="F20" s="12"/>
      <c r="G20" s="12">
        <v>-648</v>
      </c>
    </row>
    <row r="21" spans="5:7" ht="12.75">
      <c r="E21" s="12"/>
      <c r="F21" s="12"/>
      <c r="G21" s="12"/>
    </row>
    <row r="22" spans="1:7" ht="12.75">
      <c r="A22" s="1" t="s">
        <v>3</v>
      </c>
      <c r="E22" s="12">
        <v>-1115</v>
      </c>
      <c r="F22" s="12"/>
      <c r="G22" s="12">
        <v>632</v>
      </c>
    </row>
    <row r="23" spans="5:7" ht="12.75">
      <c r="E23" s="12"/>
      <c r="F23" s="12"/>
      <c r="G23" s="12"/>
    </row>
    <row r="24" spans="5:7" ht="12.75">
      <c r="E24" s="13"/>
      <c r="F24" s="10"/>
      <c r="G24" s="13"/>
    </row>
    <row r="25" spans="1:7" ht="12.75">
      <c r="A25" s="1" t="s">
        <v>6</v>
      </c>
      <c r="E25" s="10">
        <f>E18+E20+E22</f>
        <v>10482.809</v>
      </c>
      <c r="F25" s="10"/>
      <c r="G25" s="10">
        <f>G18+G20+G22</f>
        <v>-12472</v>
      </c>
    </row>
    <row r="26" spans="5:7" ht="12.75">
      <c r="E26" s="10"/>
      <c r="F26" s="10"/>
      <c r="G26" s="10"/>
    </row>
    <row r="27" spans="1:7" ht="12.75">
      <c r="A27" s="1" t="s">
        <v>96</v>
      </c>
      <c r="E27" s="10">
        <v>5169</v>
      </c>
      <c r="F27" s="10"/>
      <c r="G27" s="10">
        <v>14510</v>
      </c>
    </row>
    <row r="28" spans="5:7" ht="12.75">
      <c r="E28" s="10"/>
      <c r="F28" s="10"/>
      <c r="G28" s="10"/>
    </row>
    <row r="29" spans="1:7" ht="13.5" thickBot="1">
      <c r="A29" s="1" t="s">
        <v>95</v>
      </c>
      <c r="E29" s="11">
        <f>E25+E27</f>
        <v>15651.809</v>
      </c>
      <c r="F29" s="10"/>
      <c r="G29" s="11">
        <f>G25+G27</f>
        <v>2038</v>
      </c>
    </row>
    <row r="30" spans="5:7" ht="13.5" thickTop="1">
      <c r="E30" s="12"/>
      <c r="F30" s="10"/>
      <c r="G30" s="5"/>
    </row>
    <row r="31" spans="10:13" ht="12.75">
      <c r="J31" s="1"/>
      <c r="K31" s="1"/>
      <c r="L31" s="1"/>
      <c r="M31" s="1"/>
    </row>
    <row r="32" ht="12.75">
      <c r="A32" s="1" t="s">
        <v>97</v>
      </c>
    </row>
    <row r="34" spans="5:7" ht="12.75">
      <c r="E34" s="6" t="s">
        <v>77</v>
      </c>
      <c r="G34" s="6" t="s">
        <v>77</v>
      </c>
    </row>
    <row r="35" spans="5:7" ht="12.75">
      <c r="E35" s="6" t="str">
        <f>E14</f>
        <v>30.06.2010</v>
      </c>
      <c r="F35" s="6"/>
      <c r="G35" s="6" t="str">
        <f>G14</f>
        <v>30.06.2009</v>
      </c>
    </row>
    <row r="36" spans="5:7" ht="12.75">
      <c r="E36" s="6" t="s">
        <v>39</v>
      </c>
      <c r="F36" s="6"/>
      <c r="G36" s="6" t="s">
        <v>39</v>
      </c>
    </row>
    <row r="37" spans="5:7" ht="12.75">
      <c r="E37" s="6"/>
      <c r="F37" s="6"/>
      <c r="G37" s="6"/>
    </row>
    <row r="38" spans="2:7" ht="12.75">
      <c r="B38" s="20" t="s">
        <v>85</v>
      </c>
      <c r="C38" s="20"/>
      <c r="D38" s="20"/>
      <c r="E38" s="21">
        <v>17631</v>
      </c>
      <c r="F38" s="10"/>
      <c r="G38" s="10">
        <v>4113</v>
      </c>
    </row>
    <row r="39" spans="2:7" ht="12.75">
      <c r="B39" s="1" t="s">
        <v>26</v>
      </c>
      <c r="E39" s="10">
        <v>-1978.509</v>
      </c>
      <c r="F39" s="10"/>
      <c r="G39" s="10">
        <v>-2075</v>
      </c>
    </row>
    <row r="40" spans="5:7" ht="13.5" thickBot="1">
      <c r="E40" s="11">
        <f>SUM(E38:E39)</f>
        <v>15652.491</v>
      </c>
      <c r="F40" s="10"/>
      <c r="G40" s="11">
        <f>SUM(G38:G39)</f>
        <v>2038</v>
      </c>
    </row>
    <row r="41" spans="5:6" ht="13.5" thickTop="1">
      <c r="E41" s="10"/>
      <c r="F41" s="10"/>
    </row>
    <row r="44" ht="12.75">
      <c r="A44" s="14" t="s">
        <v>123</v>
      </c>
    </row>
    <row r="45" ht="12.75">
      <c r="A45" s="14" t="s">
        <v>102</v>
      </c>
    </row>
  </sheetData>
  <sheetProtection/>
  <mergeCells count="2">
    <mergeCell ref="A7:G7"/>
    <mergeCell ref="A8:G8"/>
  </mergeCells>
  <printOptions/>
  <pageMargins left="0.7480314960629921" right="0.11811023622047245" top="0.5118110236220472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2010-08-23T07:36:45Z</cp:lastPrinted>
  <dcterms:created xsi:type="dcterms:W3CDTF">1997-08-18T07:33:50Z</dcterms:created>
  <dcterms:modified xsi:type="dcterms:W3CDTF">2010-08-23T07:37:20Z</dcterms:modified>
  <cp:category/>
  <cp:version/>
  <cp:contentType/>
  <cp:contentStatus/>
</cp:coreProperties>
</file>